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53" i="1"/>
  <c r="AN53" i="1" s="1"/>
  <c r="AE53" i="1"/>
  <c r="H53" i="1" s="1"/>
  <c r="AA53" i="1"/>
  <c r="Z53" i="1"/>
  <c r="O53" i="1"/>
  <c r="L53" i="1"/>
  <c r="J53" i="1"/>
  <c r="AB53" i="1" s="1"/>
  <c r="AF52" i="1"/>
  <c r="AN52" i="1" s="1"/>
  <c r="AE52" i="1"/>
  <c r="AM52" i="1" s="1"/>
  <c r="AA52" i="1"/>
  <c r="Z52" i="1"/>
  <c r="O52" i="1"/>
  <c r="L52" i="1"/>
  <c r="J52" i="1"/>
  <c r="AB52" i="1" s="1"/>
  <c r="H52" i="1"/>
  <c r="I52" i="1" s="1"/>
  <c r="AF51" i="1"/>
  <c r="AN51" i="1" s="1"/>
  <c r="AE51" i="1"/>
  <c r="H51" i="1" s="1"/>
  <c r="I51" i="1" s="1"/>
  <c r="AB51" i="1"/>
  <c r="AA51" i="1"/>
  <c r="Z51" i="1"/>
  <c r="O51" i="1"/>
  <c r="L51" i="1"/>
  <c r="J51" i="1"/>
  <c r="AF50" i="1"/>
  <c r="AN50" i="1" s="1"/>
  <c r="AE50" i="1"/>
  <c r="AM50" i="1" s="1"/>
  <c r="AA50" i="1"/>
  <c r="Z50" i="1"/>
  <c r="O50" i="1"/>
  <c r="L50" i="1"/>
  <c r="J50" i="1"/>
  <c r="AB50" i="1" s="1"/>
  <c r="H50" i="1"/>
  <c r="I50" i="1" s="1"/>
  <c r="AF49" i="1"/>
  <c r="AN49" i="1" s="1"/>
  <c r="AE49" i="1"/>
  <c r="AM49" i="1" s="1"/>
  <c r="AA49" i="1"/>
  <c r="Z49" i="1"/>
  <c r="O49" i="1"/>
  <c r="L49" i="1"/>
  <c r="J49" i="1"/>
  <c r="AB49" i="1" s="1"/>
  <c r="AF47" i="1"/>
  <c r="AN47" i="1" s="1"/>
  <c r="AE47" i="1"/>
  <c r="H47" i="1" s="1"/>
  <c r="AA47" i="1"/>
  <c r="Z47" i="1"/>
  <c r="O47" i="1"/>
  <c r="L47" i="1"/>
  <c r="J47" i="1"/>
  <c r="AB47" i="1" s="1"/>
  <c r="AF45" i="1"/>
  <c r="AN45" i="1" s="1"/>
  <c r="AE45" i="1"/>
  <c r="H45" i="1" s="1"/>
  <c r="AA45" i="1"/>
  <c r="Z45" i="1"/>
  <c r="O45" i="1"/>
  <c r="L45" i="1"/>
  <c r="J45" i="1"/>
  <c r="AB45" i="1" s="1"/>
  <c r="AF43" i="1"/>
  <c r="AN43" i="1" s="1"/>
  <c r="AE43" i="1"/>
  <c r="AM43" i="1" s="1"/>
  <c r="AA43" i="1"/>
  <c r="Z43" i="1"/>
  <c r="O43" i="1"/>
  <c r="L43" i="1"/>
  <c r="J43" i="1"/>
  <c r="H43" i="1"/>
  <c r="AF41" i="1"/>
  <c r="AN41" i="1" s="1"/>
  <c r="AE41" i="1"/>
  <c r="H41" i="1" s="1"/>
  <c r="AA41" i="1"/>
  <c r="Z41" i="1"/>
  <c r="O41" i="1"/>
  <c r="L41" i="1"/>
  <c r="J41" i="1"/>
  <c r="AB41" i="1" s="1"/>
  <c r="AF39" i="1"/>
  <c r="AN39" i="1" s="1"/>
  <c r="AE39" i="1"/>
  <c r="AM39" i="1" s="1"/>
  <c r="AA39" i="1"/>
  <c r="Z39" i="1"/>
  <c r="O39" i="1"/>
  <c r="L39" i="1"/>
  <c r="J39" i="1"/>
  <c r="AB39" i="1" s="1"/>
  <c r="AF36" i="1"/>
  <c r="AN36" i="1" s="1"/>
  <c r="AE36" i="1"/>
  <c r="AM36" i="1" s="1"/>
  <c r="AA36" i="1"/>
  <c r="Z36" i="1"/>
  <c r="O36" i="1"/>
  <c r="L36" i="1"/>
  <c r="J36" i="1"/>
  <c r="AB36" i="1" s="1"/>
  <c r="W35" i="1"/>
  <c r="V35" i="1"/>
  <c r="U35" i="1"/>
  <c r="T35" i="1"/>
  <c r="S35" i="1"/>
  <c r="R35" i="1"/>
  <c r="L35" i="1"/>
  <c r="AF33" i="1"/>
  <c r="AN33" i="1" s="1"/>
  <c r="AE33" i="1"/>
  <c r="AM33" i="1" s="1"/>
  <c r="AA33" i="1"/>
  <c r="Z33" i="1"/>
  <c r="O33" i="1"/>
  <c r="L33" i="1"/>
  <c r="J33" i="1"/>
  <c r="AB33" i="1" s="1"/>
  <c r="AF32" i="1"/>
  <c r="AN32" i="1" s="1"/>
  <c r="AE32" i="1"/>
  <c r="AM32" i="1" s="1"/>
  <c r="AA32" i="1"/>
  <c r="Z32" i="1"/>
  <c r="O32" i="1"/>
  <c r="L32" i="1"/>
  <c r="J32" i="1"/>
  <c r="AB32" i="1" s="1"/>
  <c r="H32" i="1"/>
  <c r="I32" i="1" s="1"/>
  <c r="AF31" i="1"/>
  <c r="AN31" i="1" s="1"/>
  <c r="AE31" i="1"/>
  <c r="AM31" i="1" s="1"/>
  <c r="AA31" i="1"/>
  <c r="Z31" i="1"/>
  <c r="O31" i="1"/>
  <c r="L31" i="1"/>
  <c r="J31" i="1"/>
  <c r="AB31" i="1" s="1"/>
  <c r="H31" i="1"/>
  <c r="I31" i="1" s="1"/>
  <c r="AF29" i="1"/>
  <c r="AN29" i="1" s="1"/>
  <c r="AE29" i="1"/>
  <c r="AM29" i="1" s="1"/>
  <c r="AA29" i="1"/>
  <c r="Z29" i="1"/>
  <c r="O29" i="1"/>
  <c r="L29" i="1"/>
  <c r="J29" i="1"/>
  <c r="AB29" i="1" s="1"/>
  <c r="AF28" i="1"/>
  <c r="AN28" i="1" s="1"/>
  <c r="AE28" i="1"/>
  <c r="H28" i="1" s="1"/>
  <c r="AA28" i="1"/>
  <c r="Z28" i="1"/>
  <c r="O28" i="1"/>
  <c r="L28" i="1"/>
  <c r="J28" i="1"/>
  <c r="AB28" i="1" s="1"/>
  <c r="AF26" i="1"/>
  <c r="AN26" i="1" s="1"/>
  <c r="AE26" i="1"/>
  <c r="AM26" i="1" s="1"/>
  <c r="AA26" i="1"/>
  <c r="Z26" i="1"/>
  <c r="O26" i="1"/>
  <c r="L26" i="1"/>
  <c r="J26" i="1"/>
  <c r="AB26" i="1" s="1"/>
  <c r="H26" i="1"/>
  <c r="I26" i="1" s="1"/>
  <c r="AF24" i="1"/>
  <c r="AN24" i="1" s="1"/>
  <c r="AE24" i="1"/>
  <c r="AM24" i="1" s="1"/>
  <c r="AA24" i="1"/>
  <c r="Z24" i="1"/>
  <c r="O24" i="1"/>
  <c r="L24" i="1"/>
  <c r="J24" i="1"/>
  <c r="AB24" i="1" s="1"/>
  <c r="X23" i="1"/>
  <c r="W23" i="1"/>
  <c r="V23" i="1"/>
  <c r="U23" i="1"/>
  <c r="T23" i="1"/>
  <c r="S23" i="1"/>
  <c r="R23" i="1"/>
  <c r="L23" i="1"/>
  <c r="AF22" i="1"/>
  <c r="AN22" i="1" s="1"/>
  <c r="AE22" i="1"/>
  <c r="AM22" i="1" s="1"/>
  <c r="AA22" i="1"/>
  <c r="Z22" i="1"/>
  <c r="O22" i="1"/>
  <c r="P21" i="1" s="1"/>
  <c r="L22" i="1"/>
  <c r="L21" i="1" s="1"/>
  <c r="J22" i="1"/>
  <c r="AB22" i="1" s="1"/>
  <c r="AK21" i="1" s="1"/>
  <c r="H22" i="1"/>
  <c r="H21" i="1" s="1"/>
  <c r="AJ21" i="1"/>
  <c r="AI21" i="1"/>
  <c r="X21" i="1"/>
  <c r="W21" i="1"/>
  <c r="V21" i="1"/>
  <c r="U21" i="1"/>
  <c r="T21" i="1"/>
  <c r="S21" i="1"/>
  <c r="R21" i="1"/>
  <c r="AF19" i="1"/>
  <c r="AN19" i="1" s="1"/>
  <c r="AE19" i="1"/>
  <c r="AM19" i="1" s="1"/>
  <c r="AA19" i="1"/>
  <c r="Z19" i="1"/>
  <c r="AI18" i="1" s="1"/>
  <c r="L19" i="1"/>
  <c r="L18" i="1" s="1"/>
  <c r="J19" i="1"/>
  <c r="AB19" i="1" s="1"/>
  <c r="AK18" i="1" s="1"/>
  <c r="AJ18" i="1"/>
  <c r="X18" i="1"/>
  <c r="W18" i="1"/>
  <c r="V18" i="1"/>
  <c r="U18" i="1"/>
  <c r="T18" i="1"/>
  <c r="S18" i="1"/>
  <c r="R18" i="1"/>
  <c r="AF16" i="1"/>
  <c r="AN16" i="1" s="1"/>
  <c r="AE16" i="1"/>
  <c r="AM16" i="1" s="1"/>
  <c r="AA16" i="1"/>
  <c r="Z16" i="1"/>
  <c r="O16" i="1"/>
  <c r="L16" i="1"/>
  <c r="J16" i="1"/>
  <c r="AB16" i="1" s="1"/>
  <c r="AF14" i="1"/>
  <c r="AN14" i="1" s="1"/>
  <c r="AE14" i="1"/>
  <c r="AM14" i="1" s="1"/>
  <c r="AA14" i="1"/>
  <c r="Z14" i="1"/>
  <c r="O14" i="1"/>
  <c r="L14" i="1"/>
  <c r="J14" i="1"/>
  <c r="AB14" i="1" s="1"/>
  <c r="AF12" i="1"/>
  <c r="AN12" i="1" s="1"/>
  <c r="AE12" i="1"/>
  <c r="AM12" i="1" s="1"/>
  <c r="AA12" i="1"/>
  <c r="Z12" i="1"/>
  <c r="O12" i="1"/>
  <c r="L12" i="1"/>
  <c r="J12" i="1"/>
  <c r="AB12" i="1" s="1"/>
  <c r="H12" i="1"/>
  <c r="I12" i="1" s="1"/>
  <c r="AF10" i="1"/>
  <c r="AN10" i="1" s="1"/>
  <c r="AE10" i="1"/>
  <c r="H10" i="1" s="1"/>
  <c r="AA10" i="1"/>
  <c r="Z10" i="1"/>
  <c r="O10" i="1"/>
  <c r="L10" i="1"/>
  <c r="J10" i="1"/>
  <c r="AB10" i="1" s="1"/>
  <c r="X9" i="1"/>
  <c r="W9" i="1"/>
  <c r="V9" i="1"/>
  <c r="U9" i="1"/>
  <c r="T9" i="1"/>
  <c r="L9" i="1"/>
  <c r="I47" i="1" l="1"/>
  <c r="I41" i="1"/>
  <c r="H39" i="1"/>
  <c r="I39" i="1" s="1"/>
  <c r="H33" i="1"/>
  <c r="I33" i="1" s="1"/>
  <c r="H29" i="1"/>
  <c r="I29" i="1" s="1"/>
  <c r="I28" i="1"/>
  <c r="H24" i="1"/>
  <c r="H16" i="1"/>
  <c r="I16" i="1" s="1"/>
  <c r="P9" i="1"/>
  <c r="I53" i="1"/>
  <c r="AM47" i="1"/>
  <c r="P35" i="1"/>
  <c r="I45" i="1"/>
  <c r="I43" i="1"/>
  <c r="AJ35" i="1"/>
  <c r="AI35" i="1"/>
  <c r="C13" i="2"/>
  <c r="AM28" i="1"/>
  <c r="P23" i="1"/>
  <c r="C12" i="2"/>
  <c r="AJ23" i="1"/>
  <c r="AI23" i="1"/>
  <c r="C11" i="2"/>
  <c r="H19" i="1"/>
  <c r="H18" i="1" s="1"/>
  <c r="C22" i="2"/>
  <c r="C14" i="2"/>
  <c r="C23" i="2"/>
  <c r="F23" i="2" s="1"/>
  <c r="AK9" i="1"/>
  <c r="I10" i="1"/>
  <c r="AK23" i="1"/>
  <c r="L8" i="1"/>
  <c r="I22" i="1"/>
  <c r="I21" i="1" s="1"/>
  <c r="J21" i="1" s="1"/>
  <c r="AB43" i="1"/>
  <c r="AK35" i="1" s="1"/>
  <c r="AM51" i="1"/>
  <c r="AM53" i="1"/>
  <c r="AM41" i="1"/>
  <c r="I24" i="1"/>
  <c r="AM10" i="1"/>
  <c r="AM45" i="1"/>
  <c r="AI9" i="1"/>
  <c r="H14" i="1"/>
  <c r="I14" i="1" s="1"/>
  <c r="H36" i="1"/>
  <c r="H49" i="1"/>
  <c r="I49" i="1" s="1"/>
  <c r="AJ9" i="1"/>
  <c r="H23" i="1" l="1"/>
  <c r="I23" i="1"/>
  <c r="I19" i="1"/>
  <c r="I18" i="1" s="1"/>
  <c r="J18" i="1" s="1"/>
  <c r="C24" i="2"/>
  <c r="H9" i="1"/>
  <c r="I9" i="1"/>
  <c r="I36" i="1"/>
  <c r="I35" i="1" s="1"/>
  <c r="H35" i="1"/>
  <c r="J23" i="1" l="1"/>
  <c r="O19" i="1"/>
  <c r="P18" i="1" s="1"/>
  <c r="C16" i="2" s="1"/>
  <c r="J35" i="1"/>
  <c r="X35" i="1"/>
  <c r="C15" i="2" s="1"/>
  <c r="I8" i="1"/>
  <c r="S9" i="1"/>
  <c r="C10" i="2" s="1"/>
  <c r="H8" i="1"/>
  <c r="J9" i="1"/>
  <c r="R9" i="1"/>
  <c r="C9" i="2" s="1"/>
  <c r="F24" i="2"/>
  <c r="I23" i="2"/>
  <c r="J54" i="1" l="1"/>
  <c r="I24" i="2"/>
  <c r="C17" i="2"/>
  <c r="J8" i="1"/>
</calcChain>
</file>

<file path=xl/sharedStrings.xml><?xml version="1.0" encoding="utf-8"?>
<sst xmlns="http://schemas.openxmlformats.org/spreadsheetml/2006/main" count="359" uniqueCount="194">
  <si>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</si>
  <si>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</si>
  <si>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</si>
  <si>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</si>
  <si>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</si>
  <si>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</si>
  <si>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</si>
  <si>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</si>
  <si>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</si>
  <si>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</si>
  <si>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</si>
  <si>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</si>
  <si>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</si>
  <si>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</si>
  <si>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</si>
  <si>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</si>
  <si>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</si>
  <si>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</si>
  <si>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</si>
  <si>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</si>
  <si>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</si>
  <si>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</si>
  <si>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</si>
  <si>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</si>
  <si>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</si>
  <si>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</si>
  <si>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</si>
  <si>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</si>
  <si>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</si>
  <si>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</si>
  <si>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</si>
  <si>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</si>
  <si>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</si>
  <si>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</si>
  <si>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</si>
  <si>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</si>
  <si>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</si>
  <si>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</si>
  <si>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</si>
  <si>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</si>
  <si>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</si>
  <si>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</si>
  <si>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</si>
  <si>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</si>
  <si>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</si>
  <si>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</si>
  <si>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</si>
  <si>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</si>
  <si>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</si>
  <si>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</si>
  <si>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</si>
  <si>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</si>
  <si>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</si>
  <si>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184102115R00</t>
  </si>
  <si>
    <t>Výsadba dřevin s balem D do 60 cm, v rovině</t>
  </si>
  <si>
    <t>výsadba stromů</t>
  </si>
  <si>
    <t>3</t>
  </si>
  <si>
    <t>184202112R00</t>
  </si>
  <si>
    <t>Ukotvení dřeviny kůly D do 10 cm, dl. do 3 m</t>
  </si>
  <si>
    <t>stromy</t>
  </si>
  <si>
    <t>4</t>
  </si>
  <si>
    <t>184921093R00</t>
  </si>
  <si>
    <t>Mulčování rostlin tl. do 0,1 m rovina</t>
  </si>
  <si>
    <t>m2</t>
  </si>
  <si>
    <t xml:space="preserve"> stromové mísy 23 m2</t>
  </si>
  <si>
    <t>H23</t>
  </si>
  <si>
    <t>Plochy a úpravy území</t>
  </si>
  <si>
    <t>5</t>
  </si>
  <si>
    <t>998231311R00</t>
  </si>
  <si>
    <t>Přesun hmot pro sadovnické a krajin. úpravy do 5km</t>
  </si>
  <si>
    <t>t</t>
  </si>
  <si>
    <t>H23_</t>
  </si>
  <si>
    <t>9_</t>
  </si>
  <si>
    <t>(stromy - 0,15t/ks, keře - 0,02/m2 )</t>
  </si>
  <si>
    <t>VS1</t>
  </si>
  <si>
    <t>Vytyčení</t>
  </si>
  <si>
    <t>6</t>
  </si>
  <si>
    <t>Vytyčení stromů</t>
  </si>
  <si>
    <t>VS1_</t>
  </si>
  <si>
    <t>VU1</t>
  </si>
  <si>
    <t>Vegetační úpravy</t>
  </si>
  <si>
    <t>7</t>
  </si>
  <si>
    <t>Aplikace půdního kondicionéru</t>
  </si>
  <si>
    <t>VU1_</t>
  </si>
  <si>
    <t>(stromy 23 m2 )</t>
  </si>
  <si>
    <t>8</t>
  </si>
  <si>
    <t>VU13</t>
  </si>
  <si>
    <t>Zhotovení obalu kmene z rákosu</t>
  </si>
  <si>
    <t>ks</t>
  </si>
  <si>
    <t>listnaté stromy</t>
  </si>
  <si>
    <t>9</t>
  </si>
  <si>
    <t>VU14</t>
  </si>
  <si>
    <t>Instalace chráničky paty kmene</t>
  </si>
  <si>
    <t>10</t>
  </si>
  <si>
    <t>VU15</t>
  </si>
  <si>
    <t>Hnojení tabletovým hnojivem</t>
  </si>
  <si>
    <t>stromy+keře</t>
  </si>
  <si>
    <t>11</t>
  </si>
  <si>
    <t>VU16</t>
  </si>
  <si>
    <t>Zhotovení závlahové mísy u solitérních dřevin o prům. mísy 0,5-1m</t>
  </si>
  <si>
    <t>12</t>
  </si>
  <si>
    <t>VU17</t>
  </si>
  <si>
    <t>Dovoz vody pro zálivku do 1000 m (1x 0,06 m3/strom) včetně ceny vody</t>
  </si>
  <si>
    <t>m3</t>
  </si>
  <si>
    <t>13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</si>
  <si>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</si>
  <si>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</si>
  <si>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</si>
  <si>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</si>
  <si>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</si>
  <si>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</si>
  <si>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14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</si>
  <si>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</si>
  <si>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</si>
  <si>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</si>
  <si>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</si>
  <si>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</si>
  <si>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</si>
  <si>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</si>
  <si>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</si>
  <si>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15</t>
  </si>
  <si>
    <t>OM1</t>
  </si>
  <si>
    <t>tabletové hnojivo</t>
  </si>
  <si>
    <t>strom/ 3ks, keř / 2 ks</t>
  </si>
  <si>
    <t>16</t>
  </si>
  <si>
    <t>OM11</t>
  </si>
  <si>
    <t>kůl (frézovaný, prům. 6 cm, 2,5m)</t>
  </si>
  <si>
    <t>3ks/strom listnatý, 1 ks/strom jehličnatý a Cornus mas na kmínku</t>
  </si>
  <si>
    <t>17</t>
  </si>
  <si>
    <t>OM12</t>
  </si>
  <si>
    <t>příčky (prům. 8cm, délka 60cm)</t>
  </si>
  <si>
    <t>3ks/strom listnatý</t>
  </si>
  <si>
    <t>OM13</t>
  </si>
  <si>
    <t>úvazky</t>
  </si>
  <si>
    <t>strom /1,5bm</t>
  </si>
  <si>
    <t>19</t>
  </si>
  <si>
    <t>OM14</t>
  </si>
  <si>
    <t>rákos pletený (výška 1,6m, 0,5 bm/strom)</t>
  </si>
  <si>
    <t>20</t>
  </si>
  <si>
    <t>OM15</t>
  </si>
  <si>
    <t>chránička paty kmene před pošk.sekačkou, biodegradibilní</t>
  </si>
  <si>
    <t>21</t>
  </si>
  <si>
    <t>OM18</t>
  </si>
  <si>
    <t>mulčovací kůra (tl.10cm)</t>
  </si>
  <si>
    <t>22</t>
  </si>
  <si>
    <t>strPVB</t>
  </si>
  <si>
    <t>PVB - Prunus avium ´Burlat´, ok 12-14, ZB</t>
  </si>
  <si>
    <t>23</t>
  </si>
  <si>
    <t>strPVR</t>
  </si>
  <si>
    <t>PVR - Prunus avium ´Rivan´, ok 12-14, ZB</t>
  </si>
  <si>
    <t>24</t>
  </si>
  <si>
    <t>strQP</t>
  </si>
  <si>
    <t>QP - Quercus petraea,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</si>
  <si>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</si>
  <si>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</si>
  <si>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</si>
  <si>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</si>
  <si>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</si>
  <si>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</si>
  <si>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</si>
  <si>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</si>
  <si>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</si>
  <si>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</si>
  <si>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</si>
  <si>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</si>
  <si>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</si>
  <si>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</si>
  <si>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</si>
  <si>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</si>
  <si>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</si>
  <si>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</si>
  <si>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</si>
  <si>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</si>
  <si>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</si>
  <si>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</si>
  <si>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</si>
  <si>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</si>
  <si>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</si>
  <si>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</si>
  <si>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</si>
  <si>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</si>
  <si>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</si>
  <si>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</si>
  <si>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</si>
  <si>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</si>
  <si>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</si>
  <si>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</si>
  <si>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</si>
  <si>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</si>
  <si>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</si>
  <si>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</si>
  <si>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</si>
  <si>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</si>
  <si>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13 LYSÁ 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</si>
</sst>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6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9.66406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43" ht="25.5" customHeight="1" x14ac:dyDescent="0.25">
      <c r="A2" s="37" t="s">
        <v>1</v>
      </c>
      <c r="B2" s="38"/>
      <c r="C2" s="38"/>
      <c r="D2" s="34" t="s">
        <v>192</v>
      </c>
      <c r="E2" s="38" t="s">
        <v>2</v>
      </c>
      <c r="F2" s="38"/>
      <c r="G2" s="38"/>
      <c r="H2" s="38"/>
      <c r="I2" s="3" t="s">
        <v>3</v>
      </c>
      <c r="J2" s="38"/>
      <c r="K2" s="38"/>
      <c r="L2" s="38"/>
      <c r="M2" s="43"/>
    </row>
    <row r="3" spans="1:43" ht="25.5" customHeight="1" x14ac:dyDescent="0.25">
      <c r="A3" s="39" t="s">
        <v>4</v>
      </c>
      <c r="B3" s="40"/>
      <c r="C3" s="40"/>
      <c r="D3" s="4" t="s">
        <v>5</v>
      </c>
      <c r="E3" s="40" t="s">
        <v>6</v>
      </c>
      <c r="F3" s="40"/>
      <c r="G3" s="40"/>
      <c r="H3" s="40"/>
      <c r="I3" s="4" t="s">
        <v>7</v>
      </c>
      <c r="J3" s="40"/>
      <c r="K3" s="40"/>
      <c r="L3" s="40"/>
      <c r="M3" s="44"/>
    </row>
    <row r="4" spans="1:43" ht="25.5" customHeight="1" x14ac:dyDescent="0.25">
      <c r="A4" s="39" t="s">
        <v>8</v>
      </c>
      <c r="B4" s="40"/>
      <c r="C4" s="40"/>
      <c r="D4" s="4" t="s">
        <v>193</v>
      </c>
      <c r="E4" s="40" t="s">
        <v>9</v>
      </c>
      <c r="F4" s="40"/>
      <c r="G4" s="40"/>
      <c r="H4" s="40"/>
      <c r="I4" s="4" t="s">
        <v>10</v>
      </c>
      <c r="J4" s="40"/>
      <c r="K4" s="40"/>
      <c r="L4" s="40"/>
      <c r="M4" s="44"/>
    </row>
    <row r="5" spans="1:43" ht="25.5" customHeight="1" x14ac:dyDescent="0.25">
      <c r="A5" s="41" t="s">
        <v>11</v>
      </c>
      <c r="B5" s="42"/>
      <c r="C5" s="42"/>
      <c r="D5" s="5"/>
      <c r="E5" s="42" t="s">
        <v>12</v>
      </c>
      <c r="F5" s="42"/>
      <c r="G5" s="42"/>
      <c r="H5" s="42"/>
      <c r="I5" s="5" t="s">
        <v>13</v>
      </c>
      <c r="J5" s="42"/>
      <c r="K5" s="42"/>
      <c r="L5" s="42"/>
      <c r="M5" s="45"/>
    </row>
    <row r="6" spans="1:43" x14ac:dyDescent="0.25">
      <c r="A6" s="46" t="s">
        <v>14</v>
      </c>
      <c r="B6" s="48" t="s">
        <v>15</v>
      </c>
      <c r="C6" s="48" t="s">
        <v>16</v>
      </c>
      <c r="D6" s="6" t="s">
        <v>17</v>
      </c>
      <c r="E6" s="50" t="s">
        <v>18</v>
      </c>
      <c r="F6" s="50" t="s">
        <v>19</v>
      </c>
      <c r="G6" s="52" t="s">
        <v>20</v>
      </c>
      <c r="H6" s="54" t="s">
        <v>21</v>
      </c>
      <c r="I6" s="52"/>
      <c r="J6" s="55"/>
      <c r="K6" s="54" t="s">
        <v>22</v>
      </c>
      <c r="L6" s="55"/>
      <c r="M6" s="56" t="s">
        <v>23</v>
      </c>
    </row>
    <row r="7" spans="1:43" x14ac:dyDescent="0.25">
      <c r="A7" s="47"/>
      <c r="B7" s="49"/>
      <c r="C7" s="49"/>
      <c r="D7" s="7" t="s">
        <v>24</v>
      </c>
      <c r="E7" s="51"/>
      <c r="F7" s="51"/>
      <c r="G7" s="53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7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H9+H18+H21+H23+H35</f>
        <v>0</v>
      </c>
      <c r="I8" s="11">
        <f>I9+I18+I21+I23+I35</f>
        <v>0</v>
      </c>
      <c r="J8" s="11">
        <f>H8+I8</f>
        <v>0</v>
      </c>
      <c r="K8" s="11"/>
      <c r="L8" s="11">
        <f>L9+L18+L21+L23+L35</f>
        <v>3.5879999999999995E-2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SUM(H10:H16)</f>
        <v>0</v>
      </c>
      <c r="I9" s="11">
        <f>SUM(I10:I16)</f>
        <v>0</v>
      </c>
      <c r="J9" s="11">
        <f>H9+I9</f>
        <v>0</v>
      </c>
      <c r="K9" s="11"/>
      <c r="L9" s="11">
        <f>SUM(L10:L16)</f>
        <v>1.2879999999999999E-2</v>
      </c>
      <c r="M9" s="11"/>
      <c r="P9" s="11">
        <f>IF(Q9="PR",J9,SUM(O10:O16))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SUM(Z10:Z16)</f>
        <v>0</v>
      </c>
      <c r="AJ9">
        <f>SUM(AA10:AA16)</f>
        <v>0</v>
      </c>
      <c r="AK9">
        <f>SUM(AB10:AB16)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23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58" t="s">
        <v>51</v>
      </c>
      <c r="E11" s="58"/>
      <c r="F11" s="58"/>
      <c r="G11" s="58"/>
      <c r="H11" s="58"/>
      <c r="I11" s="58"/>
      <c r="J11" s="58"/>
      <c r="K11" s="58"/>
      <c r="L11" s="58"/>
      <c r="M11" s="58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23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0</v>
      </c>
      <c r="L12">
        <f>F12*K12</f>
        <v>0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6.2116126516343776E-3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50</v>
      </c>
      <c r="D13" s="58" t="s">
        <v>55</v>
      </c>
      <c r="E13" s="58"/>
      <c r="F13" s="58"/>
      <c r="G13" s="58"/>
      <c r="H13" s="58"/>
      <c r="I13" s="58"/>
      <c r="J13" s="58"/>
      <c r="K13" s="58"/>
      <c r="L13" s="58"/>
      <c r="M13" s="58"/>
    </row>
    <row r="14" spans="1:43" x14ac:dyDescent="0.25">
      <c r="A14" s="2" t="s">
        <v>56</v>
      </c>
      <c r="B14" s="1" t="s">
        <v>38</v>
      </c>
      <c r="C14" s="1" t="s">
        <v>57</v>
      </c>
      <c r="D14" t="s">
        <v>58</v>
      </c>
      <c r="E14" t="s">
        <v>45</v>
      </c>
      <c r="F14">
        <v>23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5.5999999999999995E-4</v>
      </c>
      <c r="L14">
        <f>F14*K14</f>
        <v>1.2879999999999999E-2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0.16937142857142859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12.75" customHeight="1" x14ac:dyDescent="0.25">
      <c r="C15" s="12" t="s">
        <v>50</v>
      </c>
      <c r="D15" s="58" t="s">
        <v>59</v>
      </c>
      <c r="E15" s="58"/>
      <c r="F15" s="58"/>
      <c r="G15" s="58"/>
      <c r="H15" s="58"/>
      <c r="I15" s="58"/>
      <c r="J15" s="58"/>
      <c r="K15" s="58"/>
      <c r="L15" s="58"/>
      <c r="M15" s="58"/>
    </row>
    <row r="16" spans="1:43" x14ac:dyDescent="0.25">
      <c r="A16" s="2" t="s">
        <v>60</v>
      </c>
      <c r="B16" s="1" t="s">
        <v>38</v>
      </c>
      <c r="C16" s="1" t="s">
        <v>61</v>
      </c>
      <c r="D16" t="s">
        <v>62</v>
      </c>
      <c r="E16" t="s">
        <v>63</v>
      </c>
      <c r="F16">
        <v>23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47</v>
      </c>
      <c r="AP16" t="s">
        <v>48</v>
      </c>
      <c r="AQ16" s="11" t="s">
        <v>49</v>
      </c>
    </row>
    <row r="17" spans="1:43" ht="12.75" customHeight="1" x14ac:dyDescent="0.25">
      <c r="C17" s="12" t="s">
        <v>50</v>
      </c>
      <c r="D17" s="58" t="s">
        <v>64</v>
      </c>
      <c r="E17" s="58"/>
      <c r="F17" s="58"/>
      <c r="G17" s="58"/>
      <c r="H17" s="58"/>
      <c r="I17" s="58"/>
      <c r="J17" s="58"/>
      <c r="K17" s="58"/>
      <c r="L17" s="58"/>
      <c r="M17" s="58"/>
    </row>
    <row r="18" spans="1:43" x14ac:dyDescent="0.25">
      <c r="A18" s="13"/>
      <c r="B18" s="14" t="s">
        <v>38</v>
      </c>
      <c r="C18" s="14" t="s">
        <v>65</v>
      </c>
      <c r="D18" s="11" t="s">
        <v>66</v>
      </c>
      <c r="E18" s="11"/>
      <c r="F18" s="11"/>
      <c r="G18" s="11"/>
      <c r="H18" s="11">
        <f>SUM(H19:H19)</f>
        <v>0</v>
      </c>
      <c r="I18" s="11">
        <f>SUM(I19:I19)</f>
        <v>0</v>
      </c>
      <c r="J18" s="11">
        <f>H18+I18</f>
        <v>0</v>
      </c>
      <c r="K18" s="11"/>
      <c r="L18" s="11">
        <f>SUM(L19:L19)</f>
        <v>0</v>
      </c>
      <c r="M18" s="11"/>
      <c r="P18" s="11">
        <f>IF(Q18="PR",J18,SUM(O19:O19))</f>
        <v>0</v>
      </c>
      <c r="Q18" s="11"/>
      <c r="R18" s="11">
        <f>IF(Q18="HS",H18,0)</f>
        <v>0</v>
      </c>
      <c r="S18" s="11">
        <f>IF(Q18="HS",I18-P18,0)</f>
        <v>0</v>
      </c>
      <c r="T18" s="11">
        <f>IF(Q18="PS",H18,0)</f>
        <v>0</v>
      </c>
      <c r="U18" s="11">
        <f>IF(Q18="PS",I18-P18,0)</f>
        <v>0</v>
      </c>
      <c r="V18" s="11">
        <f>IF(Q18="MP",H18,0)</f>
        <v>0</v>
      </c>
      <c r="W18" s="11">
        <f>IF(Q18="MP",I18-P18,0)</f>
        <v>0</v>
      </c>
      <c r="X18" s="11">
        <f>IF(Q18="OM",H18,0)</f>
        <v>0</v>
      </c>
      <c r="Y18" s="11" t="s">
        <v>65</v>
      </c>
      <c r="AI18">
        <f>SUM(Z19:Z19)</f>
        <v>0</v>
      </c>
      <c r="AJ18">
        <f>SUM(AA19:AA19)</f>
        <v>0</v>
      </c>
      <c r="AK18">
        <f>SUM(AB19:AB19)</f>
        <v>0</v>
      </c>
    </row>
    <row r="19" spans="1:43" x14ac:dyDescent="0.25">
      <c r="A19" s="2" t="s">
        <v>67</v>
      </c>
      <c r="B19" s="1" t="s">
        <v>38</v>
      </c>
      <c r="C19" s="1" t="s">
        <v>68</v>
      </c>
      <c r="D19" t="s">
        <v>69</v>
      </c>
      <c r="E19" t="s">
        <v>70</v>
      </c>
      <c r="F19">
        <v>3.45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5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71</v>
      </c>
      <c r="AP19" t="s">
        <v>72</v>
      </c>
      <c r="AQ19" s="11" t="s">
        <v>49</v>
      </c>
    </row>
    <row r="20" spans="1:43" ht="12.75" customHeight="1" x14ac:dyDescent="0.25">
      <c r="C20" s="12" t="s">
        <v>50</v>
      </c>
      <c r="D20" s="58" t="s">
        <v>73</v>
      </c>
      <c r="E20" s="58"/>
      <c r="F20" s="58"/>
      <c r="G20" s="58"/>
      <c r="H20" s="58"/>
      <c r="I20" s="58"/>
      <c r="J20" s="58"/>
      <c r="K20" s="58"/>
      <c r="L20" s="58"/>
      <c r="M20" s="58"/>
    </row>
    <row r="21" spans="1:43" x14ac:dyDescent="0.25">
      <c r="A21" s="13"/>
      <c r="B21" s="14" t="s">
        <v>38</v>
      </c>
      <c r="C21" s="14" t="s">
        <v>74</v>
      </c>
      <c r="D21" s="11" t="s">
        <v>75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/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 t="s">
        <v>74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76</v>
      </c>
      <c r="B22" s="1" t="s">
        <v>38</v>
      </c>
      <c r="C22" s="1" t="s">
        <v>74</v>
      </c>
      <c r="D22" t="s">
        <v>77</v>
      </c>
      <c r="F22">
        <v>23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1</v>
      </c>
      <c r="AM22">
        <f>F22*AE22</f>
        <v>0</v>
      </c>
      <c r="AN22">
        <f>F22*AF22</f>
        <v>0</v>
      </c>
      <c r="AO22" t="s">
        <v>78</v>
      </c>
      <c r="AP22" t="s">
        <v>72</v>
      </c>
      <c r="AQ22" s="11" t="s">
        <v>49</v>
      </c>
    </row>
    <row r="23" spans="1:43" x14ac:dyDescent="0.25">
      <c r="A23" s="13"/>
      <c r="B23" s="14" t="s">
        <v>38</v>
      </c>
      <c r="C23" s="14" t="s">
        <v>79</v>
      </c>
      <c r="D23" s="11" t="s">
        <v>80</v>
      </c>
      <c r="E23" s="11"/>
      <c r="F23" s="11"/>
      <c r="G23" s="11"/>
      <c r="H23" s="11">
        <f>SUM(H24:H33)</f>
        <v>0</v>
      </c>
      <c r="I23" s="11">
        <f>SUM(I24:I33)</f>
        <v>0</v>
      </c>
      <c r="J23" s="11">
        <f>H23+I23</f>
        <v>0</v>
      </c>
      <c r="K23" s="11"/>
      <c r="L23" s="11">
        <f>SUM(L24:L33)</f>
        <v>0</v>
      </c>
      <c r="M23" s="11"/>
      <c r="P23" s="11">
        <f>IF(Q23="PR",J23,SUM(O24:O33))</f>
        <v>0</v>
      </c>
      <c r="Q23" s="11"/>
      <c r="R23" s="11">
        <f>IF(Q23="HS",H23,0)</f>
        <v>0</v>
      </c>
      <c r="S23" s="11">
        <f>IF(Q23="HS",I23-P23,0)</f>
        <v>0</v>
      </c>
      <c r="T23" s="11">
        <f>IF(Q23="PS",H23,0)</f>
        <v>0</v>
      </c>
      <c r="U23" s="11">
        <f>IF(Q23="PS",I23-P23,0)</f>
        <v>0</v>
      </c>
      <c r="V23" s="11">
        <f>IF(Q23="MP",H23,0)</f>
        <v>0</v>
      </c>
      <c r="W23" s="11">
        <f>IF(Q23="MP",I23-P23,0)</f>
        <v>0</v>
      </c>
      <c r="X23" s="11">
        <f>IF(Q23="OM",H23,0)</f>
        <v>0</v>
      </c>
      <c r="Y23" s="11" t="s">
        <v>79</v>
      </c>
      <c r="AI23">
        <f>SUM(Z24:Z33)</f>
        <v>0</v>
      </c>
      <c r="AJ23">
        <f>SUM(AA24:AA33)</f>
        <v>0</v>
      </c>
      <c r="AK23">
        <f>SUM(AB24:AB33)</f>
        <v>0</v>
      </c>
    </row>
    <row r="24" spans="1:43" x14ac:dyDescent="0.25">
      <c r="A24" s="2" t="s">
        <v>81</v>
      </c>
      <c r="B24" s="1" t="s">
        <v>38</v>
      </c>
      <c r="C24" s="1" t="s">
        <v>79</v>
      </c>
      <c r="D24" t="s">
        <v>82</v>
      </c>
      <c r="E24" t="s">
        <v>63</v>
      </c>
      <c r="F24">
        <v>23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1</v>
      </c>
      <c r="AM24">
        <f>F24*AE24</f>
        <v>0</v>
      </c>
      <c r="AN24">
        <f>F24*AF24</f>
        <v>0</v>
      </c>
      <c r="AO24" t="s">
        <v>83</v>
      </c>
      <c r="AP24" t="s">
        <v>72</v>
      </c>
      <c r="AQ24" s="11" t="s">
        <v>49</v>
      </c>
    </row>
    <row r="25" spans="1:43" ht="12.75" customHeight="1" x14ac:dyDescent="0.25">
      <c r="C25" s="12" t="s">
        <v>50</v>
      </c>
      <c r="D25" s="58" t="s">
        <v>84</v>
      </c>
      <c r="E25" s="58"/>
      <c r="F25" s="58"/>
      <c r="G25" s="58"/>
      <c r="H25" s="58"/>
      <c r="I25" s="58"/>
      <c r="J25" s="58"/>
      <c r="K25" s="58"/>
      <c r="L25" s="58"/>
      <c r="M25" s="58"/>
    </row>
    <row r="26" spans="1:43" x14ac:dyDescent="0.25">
      <c r="A26" s="2" t="s">
        <v>85</v>
      </c>
      <c r="B26" s="1" t="s">
        <v>38</v>
      </c>
      <c r="C26" s="1" t="s">
        <v>86</v>
      </c>
      <c r="D26" t="s">
        <v>87</v>
      </c>
      <c r="E26" t="s">
        <v>88</v>
      </c>
      <c r="F26">
        <v>23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1</v>
      </c>
      <c r="AM26">
        <f>F26*AE26</f>
        <v>0</v>
      </c>
      <c r="AN26">
        <f>F26*AF26</f>
        <v>0</v>
      </c>
      <c r="AO26" t="s">
        <v>83</v>
      </c>
      <c r="AP26" t="s">
        <v>72</v>
      </c>
      <c r="AQ26" s="11" t="s">
        <v>49</v>
      </c>
    </row>
    <row r="27" spans="1:43" ht="12.75" customHeight="1" x14ac:dyDescent="0.25">
      <c r="C27" s="12" t="s">
        <v>50</v>
      </c>
      <c r="D27" s="58" t="s">
        <v>89</v>
      </c>
      <c r="E27" s="58"/>
      <c r="F27" s="58"/>
      <c r="G27" s="58"/>
      <c r="H27" s="58"/>
      <c r="I27" s="58"/>
      <c r="J27" s="58"/>
      <c r="K27" s="58"/>
      <c r="L27" s="58"/>
      <c r="M27" s="58"/>
    </row>
    <row r="28" spans="1:43" x14ac:dyDescent="0.25">
      <c r="A28" s="2" t="s">
        <v>90</v>
      </c>
      <c r="B28" s="1" t="s">
        <v>38</v>
      </c>
      <c r="C28" s="1" t="s">
        <v>91</v>
      </c>
      <c r="D28" t="s">
        <v>92</v>
      </c>
      <c r="E28" t="s">
        <v>88</v>
      </c>
      <c r="F28">
        <v>23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83</v>
      </c>
      <c r="AP28" t="s">
        <v>72</v>
      </c>
      <c r="AQ28" s="11" t="s">
        <v>49</v>
      </c>
    </row>
    <row r="29" spans="1:43" x14ac:dyDescent="0.25">
      <c r="A29" s="2" t="s">
        <v>93</v>
      </c>
      <c r="B29" s="1" t="s">
        <v>38</v>
      </c>
      <c r="C29" s="1" t="s">
        <v>94</v>
      </c>
      <c r="D29" t="s">
        <v>95</v>
      </c>
      <c r="E29" t="s">
        <v>88</v>
      </c>
      <c r="F29">
        <v>23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83</v>
      </c>
      <c r="AP29" t="s">
        <v>72</v>
      </c>
      <c r="AQ29" s="11" t="s">
        <v>49</v>
      </c>
    </row>
    <row r="30" spans="1:43" ht="12.75" customHeight="1" x14ac:dyDescent="0.25">
      <c r="C30" s="12" t="s">
        <v>50</v>
      </c>
      <c r="D30" s="58" t="s">
        <v>96</v>
      </c>
      <c r="E30" s="58"/>
      <c r="F30" s="58"/>
      <c r="G30" s="58"/>
      <c r="H30" s="58"/>
      <c r="I30" s="58"/>
      <c r="J30" s="58"/>
      <c r="K30" s="58"/>
      <c r="L30" s="58"/>
      <c r="M30" s="58"/>
    </row>
    <row r="31" spans="1:43" x14ac:dyDescent="0.25">
      <c r="A31" s="2" t="s">
        <v>97</v>
      </c>
      <c r="B31" s="1" t="s">
        <v>38</v>
      </c>
      <c r="C31" s="1" t="s">
        <v>98</v>
      </c>
      <c r="D31" t="s">
        <v>99</v>
      </c>
      <c r="E31" t="s">
        <v>88</v>
      </c>
      <c r="F31">
        <v>23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83</v>
      </c>
      <c r="AP31" t="s">
        <v>72</v>
      </c>
      <c r="AQ31" s="11" t="s">
        <v>49</v>
      </c>
    </row>
    <row r="32" spans="1:43" x14ac:dyDescent="0.25">
      <c r="A32" s="2" t="s">
        <v>100</v>
      </c>
      <c r="B32" s="1" t="s">
        <v>38</v>
      </c>
      <c r="C32" s="1" t="s">
        <v>101</v>
      </c>
      <c r="D32" t="s">
        <v>102</v>
      </c>
      <c r="E32" t="s">
        <v>103</v>
      </c>
      <c r="F32">
        <v>1.38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83</v>
      </c>
      <c r="AP32" t="s">
        <v>72</v>
      </c>
      <c r="AQ32" s="11" t="s">
        <v>49</v>
      </c>
    </row>
    <row r="33" spans="1:43" x14ac:dyDescent="0.25">
      <c r="A33" s="2" t="s">
        <v>104</v>
      </c>
      <c r="B33" s="1" t="s">
        <v>38</v>
      </c>
      <c r="C33" s="1" t="s">
        <v>105</v>
      </c>
      <c r="D33" t="s">
        <v>106</v>
      </c>
      <c r="E33" t="s">
        <v>88</v>
      </c>
      <c r="F33">
        <v>23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83</v>
      </c>
      <c r="AP33" t="s">
        <v>72</v>
      </c>
      <c r="AQ33" s="11" t="s">
        <v>49</v>
      </c>
    </row>
    <row r="34" spans="1:43" ht="38.25" customHeight="1" x14ac:dyDescent="0.25">
      <c r="C34" s="12" t="s">
        <v>50</v>
      </c>
      <c r="D34" s="58" t="s">
        <v>107</v>
      </c>
      <c r="E34" s="58"/>
      <c r="F34" s="58"/>
      <c r="G34" s="58"/>
      <c r="H34" s="58"/>
      <c r="I34" s="58"/>
      <c r="J34" s="58"/>
      <c r="K34" s="58"/>
      <c r="L34" s="58"/>
      <c r="M34" s="58"/>
    </row>
    <row r="35" spans="1:43" x14ac:dyDescent="0.25">
      <c r="A35" s="13"/>
      <c r="B35" s="14" t="s">
        <v>38</v>
      </c>
      <c r="C35" s="14"/>
      <c r="D35" s="11" t="s">
        <v>108</v>
      </c>
      <c r="E35" s="11"/>
      <c r="F35" s="11"/>
      <c r="G35" s="11"/>
      <c r="H35" s="11">
        <f>SUM(H36:H53)</f>
        <v>0</v>
      </c>
      <c r="I35" s="11">
        <f>SUM(I36:I53)</f>
        <v>0</v>
      </c>
      <c r="J35" s="11">
        <f>H35+I35</f>
        <v>0</v>
      </c>
      <c r="K35" s="11"/>
      <c r="L35" s="11">
        <f>SUM(L36:L53)</f>
        <v>2.3E-2</v>
      </c>
      <c r="M35" s="11"/>
      <c r="P35" s="11">
        <f>IF(Q35="PR",J35,SUM(O36:O53))</f>
        <v>0</v>
      </c>
      <c r="Q35" s="11" t="s">
        <v>109</v>
      </c>
      <c r="R35" s="11">
        <f>IF(Q35="HS",H35,0)</f>
        <v>0</v>
      </c>
      <c r="S35" s="11">
        <f>IF(Q35="HS",I35-P35,0)</f>
        <v>0</v>
      </c>
      <c r="T35" s="11">
        <f>IF(Q35="PS",H35,0)</f>
        <v>0</v>
      </c>
      <c r="U35" s="11">
        <f>IF(Q35="PS",I35-P35,0)</f>
        <v>0</v>
      </c>
      <c r="V35" s="11">
        <f>IF(Q35="MP",H35,0)</f>
        <v>0</v>
      </c>
      <c r="W35" s="11">
        <f>IF(Q35="MP",I35-P35,0)</f>
        <v>0</v>
      </c>
      <c r="X35" s="11">
        <f>IF(Q35="OM",H35,0)</f>
        <v>0</v>
      </c>
      <c r="Y35" s="11" t="s">
        <v>110</v>
      </c>
      <c r="AI35">
        <f>SUM(Z36:Z53)</f>
        <v>0</v>
      </c>
      <c r="AJ35">
        <f>SUM(AA36:AA53)</f>
        <v>0</v>
      </c>
      <c r="AK35">
        <f>SUM(AB36:AB53)</f>
        <v>0</v>
      </c>
    </row>
    <row r="36" spans="1:43" x14ac:dyDescent="0.25">
      <c r="A36" s="2" t="s">
        <v>111</v>
      </c>
      <c r="B36" s="1" t="s">
        <v>38</v>
      </c>
      <c r="C36" s="1" t="s">
        <v>112</v>
      </c>
      <c r="D36" t="s">
        <v>113</v>
      </c>
      <c r="E36" t="s">
        <v>114</v>
      </c>
      <c r="F36">
        <v>23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1E-3</v>
      </c>
      <c r="L36">
        <f>F36*K36</f>
        <v>2.3E-2</v>
      </c>
      <c r="M36" t="s">
        <v>46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115</v>
      </c>
      <c r="AP36" t="s">
        <v>116</v>
      </c>
      <c r="AQ36" s="11" t="s">
        <v>49</v>
      </c>
    </row>
    <row r="37" spans="1:43" ht="25.5" customHeight="1" x14ac:dyDescent="0.25">
      <c r="C37" s="12" t="s">
        <v>117</v>
      </c>
      <c r="D37" s="58" t="s">
        <v>118</v>
      </c>
      <c r="E37" s="58"/>
      <c r="F37" s="58"/>
      <c r="G37" s="58"/>
      <c r="H37" s="58"/>
      <c r="I37" s="58"/>
      <c r="J37" s="58"/>
      <c r="K37" s="58"/>
      <c r="L37" s="58"/>
      <c r="M37" s="58"/>
    </row>
    <row r="38" spans="1:43" ht="12.75" customHeight="1" x14ac:dyDescent="0.25">
      <c r="C38" s="12" t="s">
        <v>50</v>
      </c>
      <c r="D38" s="58" t="s">
        <v>119</v>
      </c>
      <c r="E38" s="58"/>
      <c r="F38" s="58"/>
      <c r="G38" s="58"/>
      <c r="H38" s="58"/>
      <c r="I38" s="58"/>
      <c r="J38" s="58"/>
      <c r="K38" s="58"/>
      <c r="L38" s="58"/>
      <c r="M38" s="58"/>
    </row>
    <row r="39" spans="1:43" x14ac:dyDescent="0.25">
      <c r="A39" s="2" t="s">
        <v>120</v>
      </c>
      <c r="B39" s="1" t="s">
        <v>38</v>
      </c>
      <c r="C39" s="1" t="s">
        <v>121</v>
      </c>
      <c r="D39" t="s">
        <v>122</v>
      </c>
      <c r="E39" t="s">
        <v>88</v>
      </c>
      <c r="F39">
        <v>69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115</v>
      </c>
      <c r="AP39" t="s">
        <v>116</v>
      </c>
      <c r="AQ39" s="11" t="s">
        <v>49</v>
      </c>
    </row>
    <row r="40" spans="1:43" ht="12.75" customHeight="1" x14ac:dyDescent="0.25">
      <c r="C40" s="12" t="s">
        <v>50</v>
      </c>
      <c r="D40" s="58" t="s">
        <v>123</v>
      </c>
      <c r="E40" s="58"/>
      <c r="F40" s="58"/>
      <c r="G40" s="58"/>
      <c r="H40" s="58"/>
      <c r="I40" s="58"/>
      <c r="J40" s="58"/>
      <c r="K40" s="58"/>
      <c r="L40" s="58"/>
      <c r="M40" s="58"/>
    </row>
    <row r="41" spans="1:43" x14ac:dyDescent="0.25">
      <c r="A41" s="2" t="s">
        <v>124</v>
      </c>
      <c r="B41" s="1" t="s">
        <v>38</v>
      </c>
      <c r="C41" s="1" t="s">
        <v>125</v>
      </c>
      <c r="D41" t="s">
        <v>126</v>
      </c>
      <c r="E41" t="s">
        <v>88</v>
      </c>
      <c r="F41">
        <v>69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115</v>
      </c>
      <c r="AP41" t="s">
        <v>116</v>
      </c>
      <c r="AQ41" s="11" t="s">
        <v>49</v>
      </c>
    </row>
    <row r="42" spans="1:43" ht="12.75" customHeight="1" x14ac:dyDescent="0.25">
      <c r="C42" s="12" t="s">
        <v>50</v>
      </c>
      <c r="D42" s="58" t="s">
        <v>127</v>
      </c>
      <c r="E42" s="58"/>
      <c r="F42" s="58"/>
      <c r="G42" s="58"/>
      <c r="H42" s="58"/>
      <c r="I42" s="58"/>
      <c r="J42" s="58"/>
      <c r="K42" s="58"/>
      <c r="L42" s="58"/>
      <c r="M42" s="58"/>
    </row>
    <row r="43" spans="1:43" x14ac:dyDescent="0.25">
      <c r="A43" s="2" t="s">
        <v>128</v>
      </c>
      <c r="B43" s="1" t="s">
        <v>38</v>
      </c>
      <c r="C43" s="1" t="s">
        <v>129</v>
      </c>
      <c r="D43" t="s">
        <v>130</v>
      </c>
      <c r="E43" t="s">
        <v>88</v>
      </c>
      <c r="F43">
        <v>69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115</v>
      </c>
      <c r="AP43" t="s">
        <v>116</v>
      </c>
      <c r="AQ43" s="11" t="s">
        <v>49</v>
      </c>
    </row>
    <row r="44" spans="1:43" ht="12.75" customHeight="1" x14ac:dyDescent="0.25">
      <c r="C44" s="12" t="s">
        <v>50</v>
      </c>
      <c r="D44" s="58" t="s">
        <v>131</v>
      </c>
      <c r="E44" s="58"/>
      <c r="F44" s="58"/>
      <c r="G44" s="58"/>
      <c r="H44" s="58"/>
      <c r="I44" s="58"/>
      <c r="J44" s="58"/>
      <c r="K44" s="58"/>
      <c r="L44" s="58"/>
      <c r="M44" s="58"/>
    </row>
    <row r="45" spans="1:43" x14ac:dyDescent="0.25">
      <c r="A45" s="2" t="s">
        <v>39</v>
      </c>
      <c r="B45" s="1" t="s">
        <v>38</v>
      </c>
      <c r="C45" s="1" t="s">
        <v>132</v>
      </c>
      <c r="D45" t="s">
        <v>133</v>
      </c>
      <c r="E45" t="s">
        <v>88</v>
      </c>
      <c r="F45">
        <v>34.5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115</v>
      </c>
      <c r="AP45" t="s">
        <v>116</v>
      </c>
      <c r="AQ45" s="11" t="s">
        <v>49</v>
      </c>
    </row>
    <row r="46" spans="1:43" ht="12.75" customHeight="1" x14ac:dyDescent="0.25">
      <c r="C46" s="12" t="s">
        <v>50</v>
      </c>
      <c r="D46" s="58" t="s">
        <v>134</v>
      </c>
      <c r="E46" s="58"/>
      <c r="F46" s="58"/>
      <c r="G46" s="58"/>
      <c r="H46" s="58"/>
      <c r="I46" s="58"/>
      <c r="J46" s="58"/>
      <c r="K46" s="58"/>
      <c r="L46" s="58"/>
      <c r="M46" s="58"/>
    </row>
    <row r="47" spans="1:43" x14ac:dyDescent="0.25">
      <c r="A47" s="2" t="s">
        <v>135</v>
      </c>
      <c r="B47" s="1" t="s">
        <v>38</v>
      </c>
      <c r="C47" s="1" t="s">
        <v>136</v>
      </c>
      <c r="D47" t="s">
        <v>137</v>
      </c>
      <c r="E47" t="s">
        <v>88</v>
      </c>
      <c r="F47">
        <v>23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115</v>
      </c>
      <c r="AP47" t="s">
        <v>116</v>
      </c>
      <c r="AQ47" s="11" t="s">
        <v>49</v>
      </c>
    </row>
    <row r="48" spans="1:43" ht="12.75" customHeight="1" x14ac:dyDescent="0.25">
      <c r="C48" s="12" t="s">
        <v>50</v>
      </c>
      <c r="D48" s="58" t="s">
        <v>89</v>
      </c>
      <c r="E48" s="58"/>
      <c r="F48" s="58"/>
      <c r="G48" s="58"/>
      <c r="H48" s="58"/>
      <c r="I48" s="58"/>
      <c r="J48" s="58"/>
      <c r="K48" s="58"/>
      <c r="L48" s="58"/>
      <c r="M48" s="58"/>
    </row>
    <row r="49" spans="1:43" x14ac:dyDescent="0.25">
      <c r="A49" s="2" t="s">
        <v>138</v>
      </c>
      <c r="B49" s="1" t="s">
        <v>38</v>
      </c>
      <c r="C49" s="1" t="s">
        <v>139</v>
      </c>
      <c r="D49" t="s">
        <v>140</v>
      </c>
      <c r="E49" t="s">
        <v>88</v>
      </c>
      <c r="F49">
        <v>23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115</v>
      </c>
      <c r="AP49" t="s">
        <v>116</v>
      </c>
      <c r="AQ49" s="11" t="s">
        <v>49</v>
      </c>
    </row>
    <row r="50" spans="1:43" x14ac:dyDescent="0.25">
      <c r="A50" s="2" t="s">
        <v>141</v>
      </c>
      <c r="B50" s="1" t="s">
        <v>38</v>
      </c>
      <c r="C50" s="1" t="s">
        <v>142</v>
      </c>
      <c r="D50" t="s">
        <v>143</v>
      </c>
      <c r="E50" t="s">
        <v>103</v>
      </c>
      <c r="F50">
        <v>2.2999999999999998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115</v>
      </c>
      <c r="AP50" t="s">
        <v>116</v>
      </c>
      <c r="AQ50" s="11" t="s">
        <v>49</v>
      </c>
    </row>
    <row r="51" spans="1:43" x14ac:dyDescent="0.25">
      <c r="A51" s="2" t="s">
        <v>144</v>
      </c>
      <c r="B51" s="1" t="s">
        <v>38</v>
      </c>
      <c r="C51" s="1" t="s">
        <v>145</v>
      </c>
      <c r="D51" t="s">
        <v>146</v>
      </c>
      <c r="E51" t="s">
        <v>88</v>
      </c>
      <c r="F51">
        <v>6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115</v>
      </c>
      <c r="AP51" t="s">
        <v>116</v>
      </c>
      <c r="AQ51" s="11" t="s">
        <v>49</v>
      </c>
    </row>
    <row r="52" spans="1:43" x14ac:dyDescent="0.25">
      <c r="A52" s="2" t="s">
        <v>147</v>
      </c>
      <c r="B52" s="1" t="s">
        <v>38</v>
      </c>
      <c r="C52" s="1" t="s">
        <v>148</v>
      </c>
      <c r="D52" t="s">
        <v>149</v>
      </c>
      <c r="E52" t="s">
        <v>88</v>
      </c>
      <c r="F52">
        <v>7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115</v>
      </c>
      <c r="AP52" t="s">
        <v>116</v>
      </c>
      <c r="AQ52" s="11" t="s">
        <v>49</v>
      </c>
    </row>
    <row r="53" spans="1:43" x14ac:dyDescent="0.25">
      <c r="A53" s="2" t="s">
        <v>150</v>
      </c>
      <c r="B53" s="1" t="s">
        <v>38</v>
      </c>
      <c r="C53" s="1" t="s">
        <v>151</v>
      </c>
      <c r="D53" t="s">
        <v>152</v>
      </c>
      <c r="E53" t="s">
        <v>88</v>
      </c>
      <c r="F53">
        <v>10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115</v>
      </c>
      <c r="AP53" t="s">
        <v>116</v>
      </c>
      <c r="AQ53" s="11" t="s">
        <v>49</v>
      </c>
    </row>
    <row r="54" spans="1:43" x14ac:dyDescent="0.25">
      <c r="A54" s="15"/>
      <c r="B54" s="16"/>
      <c r="C54" s="16"/>
      <c r="D54" s="17"/>
      <c r="E54" s="17"/>
      <c r="F54" s="17"/>
      <c r="G54" s="17"/>
      <c r="H54" s="59" t="s">
        <v>153</v>
      </c>
      <c r="I54" s="59"/>
      <c r="J54" s="17">
        <f>J9+J18+J21+J23+J35</f>
        <v>0</v>
      </c>
      <c r="K54" s="17"/>
      <c r="L54" s="17"/>
      <c r="M54" s="17"/>
    </row>
    <row r="55" spans="1:43" x14ac:dyDescent="0.25">
      <c r="A55" s="18" t="s">
        <v>50</v>
      </c>
    </row>
    <row r="56" spans="1:43" ht="0" hidden="1" customHeight="1" x14ac:dyDescent="0.25">
      <c r="A56" s="60"/>
      <c r="B56" s="36"/>
      <c r="C56" s="36"/>
      <c r="D56" s="61"/>
      <c r="E56" s="61"/>
      <c r="F56" s="61"/>
      <c r="G56" s="61"/>
      <c r="H56" s="61"/>
      <c r="I56" s="61"/>
      <c r="J56" s="61"/>
      <c r="K56" s="61"/>
      <c r="L56" s="61"/>
      <c r="M56" s="61"/>
    </row>
  </sheetData>
  <sheetProtection formatCells="0" formatColumns="0" formatRows="0" insertColumns="0" insertRows="0" insertHyperlinks="0" deleteColumns="0" deleteRows="0" sort="0" autoFilter="0" pivotTables="0"/>
  <mergeCells count="44">
    <mergeCell ref="D48:M48"/>
    <mergeCell ref="H54:I54"/>
    <mergeCell ref="A56:M56"/>
    <mergeCell ref="D38:M38"/>
    <mergeCell ref="D40:M40"/>
    <mergeCell ref="D42:M42"/>
    <mergeCell ref="D44:M44"/>
    <mergeCell ref="D46:M46"/>
    <mergeCell ref="D25:M25"/>
    <mergeCell ref="D27:M27"/>
    <mergeCell ref="D30:M30"/>
    <mergeCell ref="D34:M34"/>
    <mergeCell ref="D37:M37"/>
    <mergeCell ref="D11:M11"/>
    <mergeCell ref="D13:M13"/>
    <mergeCell ref="D15:M15"/>
    <mergeCell ref="D17:M17"/>
    <mergeCell ref="D20:M20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4" workbookViewId="0">
      <selection activeCell="D27" sqref="D27:F29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2.441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62" t="s">
        <v>154</v>
      </c>
      <c r="B1" s="36"/>
      <c r="C1" s="36"/>
      <c r="D1" s="36"/>
      <c r="E1" s="36"/>
      <c r="F1" s="36"/>
      <c r="G1" s="36"/>
      <c r="H1" s="36"/>
      <c r="I1" s="36"/>
    </row>
    <row r="2" spans="1:9" ht="25.5" customHeight="1" x14ac:dyDescent="0.25">
      <c r="A2" s="63" t="s">
        <v>1</v>
      </c>
      <c r="B2" s="64"/>
      <c r="C2" s="34" t="s">
        <v>192</v>
      </c>
      <c r="D2" s="20"/>
      <c r="E2" s="20" t="s">
        <v>3</v>
      </c>
      <c r="F2" s="20"/>
      <c r="G2" s="20"/>
      <c r="H2" s="20" t="s">
        <v>155</v>
      </c>
      <c r="I2" s="22"/>
    </row>
    <row r="3" spans="1:9" ht="25.5" customHeight="1" x14ac:dyDescent="0.25">
      <c r="A3" s="65" t="s">
        <v>4</v>
      </c>
      <c r="B3" s="36"/>
      <c r="C3" s="1" t="s">
        <v>5</v>
      </c>
      <c r="D3" s="1"/>
      <c r="E3" s="1" t="s">
        <v>7</v>
      </c>
      <c r="F3" s="1"/>
      <c r="G3" s="1"/>
      <c r="H3" s="1" t="s">
        <v>155</v>
      </c>
      <c r="I3" s="23"/>
    </row>
    <row r="4" spans="1:9" ht="25.5" customHeight="1" x14ac:dyDescent="0.25">
      <c r="A4" s="65" t="s">
        <v>8</v>
      </c>
      <c r="B4" s="36"/>
      <c r="C4" s="33" t="s">
        <v>193</v>
      </c>
      <c r="D4" s="1"/>
      <c r="E4" s="1" t="s">
        <v>10</v>
      </c>
      <c r="F4" s="1"/>
      <c r="G4" s="1"/>
      <c r="H4" s="1" t="s">
        <v>155</v>
      </c>
      <c r="I4" s="23"/>
    </row>
    <row r="5" spans="1:9" ht="25.5" customHeight="1" x14ac:dyDescent="0.25">
      <c r="A5" s="65" t="s">
        <v>6</v>
      </c>
      <c r="B5" s="36"/>
      <c r="C5" s="1"/>
      <c r="D5" s="1"/>
      <c r="E5" s="1" t="s">
        <v>9</v>
      </c>
      <c r="F5" s="1"/>
      <c r="G5" s="1"/>
      <c r="H5" s="1" t="s">
        <v>156</v>
      </c>
      <c r="I5" s="24">
        <v>24</v>
      </c>
    </row>
    <row r="6" spans="1:9" ht="25.5" customHeight="1" x14ac:dyDescent="0.25">
      <c r="A6" s="66" t="s">
        <v>11</v>
      </c>
      <c r="B6" s="67"/>
      <c r="C6" s="21"/>
      <c r="D6" s="21"/>
      <c r="E6" s="21" t="s">
        <v>13</v>
      </c>
      <c r="F6" s="21"/>
      <c r="G6" s="21"/>
      <c r="H6" s="21" t="s">
        <v>157</v>
      </c>
      <c r="I6" s="25"/>
    </row>
    <row r="7" spans="1:9" ht="25.5" customHeight="1" x14ac:dyDescent="0.25">
      <c r="A7" s="68" t="s">
        <v>158</v>
      </c>
      <c r="B7" s="69"/>
      <c r="C7" s="69"/>
      <c r="D7" s="69"/>
      <c r="E7" s="69"/>
      <c r="F7" s="69"/>
      <c r="G7" s="69"/>
      <c r="H7" s="69"/>
      <c r="I7" s="69"/>
    </row>
    <row r="8" spans="1:9" ht="25.5" customHeight="1" x14ac:dyDescent="0.25">
      <c r="A8" s="31" t="s">
        <v>159</v>
      </c>
      <c r="B8" s="70" t="s">
        <v>160</v>
      </c>
      <c r="C8" s="71"/>
      <c r="D8" s="31" t="s">
        <v>161</v>
      </c>
      <c r="E8" s="70" t="s">
        <v>162</v>
      </c>
      <c r="F8" s="71"/>
      <c r="G8" s="31" t="s">
        <v>163</v>
      </c>
      <c r="H8" s="70" t="s">
        <v>164</v>
      </c>
      <c r="I8" s="71"/>
    </row>
    <row r="9" spans="1:9" ht="15" x14ac:dyDescent="0.25">
      <c r="A9" s="72" t="s">
        <v>165</v>
      </c>
      <c r="B9" s="27" t="s">
        <v>166</v>
      </c>
      <c r="C9" s="28">
        <f>SUM('Stavební rozpočet'!R9:R53)</f>
        <v>0</v>
      </c>
      <c r="D9" s="76" t="s">
        <v>167</v>
      </c>
      <c r="E9" s="74"/>
      <c r="F9" s="28">
        <v>0</v>
      </c>
      <c r="G9" s="76" t="s">
        <v>168</v>
      </c>
      <c r="H9" s="74"/>
      <c r="I9" s="28">
        <v>0</v>
      </c>
    </row>
    <row r="10" spans="1:9" ht="15" x14ac:dyDescent="0.25">
      <c r="A10" s="72"/>
      <c r="B10" s="27" t="s">
        <v>26</v>
      </c>
      <c r="C10" s="28">
        <f>SUM('Stavební rozpočet'!S9:S53)</f>
        <v>0</v>
      </c>
      <c r="D10" s="76" t="s">
        <v>169</v>
      </c>
      <c r="E10" s="74"/>
      <c r="F10" s="28">
        <v>0</v>
      </c>
      <c r="G10" s="76" t="s">
        <v>170</v>
      </c>
      <c r="H10" s="74"/>
      <c r="I10" s="28">
        <v>0</v>
      </c>
    </row>
    <row r="11" spans="1:9" ht="15" x14ac:dyDescent="0.25">
      <c r="A11" s="72" t="s">
        <v>171</v>
      </c>
      <c r="B11" s="27" t="s">
        <v>166</v>
      </c>
      <c r="C11" s="28">
        <f>SUM('Stavební rozpočet'!T9:T53)</f>
        <v>0</v>
      </c>
      <c r="D11" s="76" t="s">
        <v>172</v>
      </c>
      <c r="E11" s="74"/>
      <c r="F11" s="28">
        <v>0</v>
      </c>
      <c r="G11" s="76" t="s">
        <v>173</v>
      </c>
      <c r="H11" s="74"/>
      <c r="I11" s="28">
        <v>0</v>
      </c>
    </row>
    <row r="12" spans="1:9" ht="15" x14ac:dyDescent="0.25">
      <c r="A12" s="72"/>
      <c r="B12" s="27" t="s">
        <v>26</v>
      </c>
      <c r="C12" s="28">
        <f>SUM('Stavební rozpočet'!U9:U53)</f>
        <v>0</v>
      </c>
      <c r="D12" s="76"/>
      <c r="E12" s="74"/>
      <c r="F12" s="28">
        <v>0</v>
      </c>
      <c r="G12" s="76" t="s">
        <v>174</v>
      </c>
      <c r="H12" s="74"/>
      <c r="I12" s="28">
        <v>0</v>
      </c>
    </row>
    <row r="13" spans="1:9" ht="15" x14ac:dyDescent="0.25">
      <c r="A13" s="72" t="s">
        <v>175</v>
      </c>
      <c r="B13" s="27" t="s">
        <v>166</v>
      </c>
      <c r="C13" s="28">
        <f>SUM('Stavební rozpočet'!V9:V53)</f>
        <v>0</v>
      </c>
      <c r="D13" s="76"/>
      <c r="E13" s="74"/>
      <c r="F13" s="28">
        <v>0</v>
      </c>
      <c r="G13" s="76" t="s">
        <v>176</v>
      </c>
      <c r="H13" s="74"/>
      <c r="I13" s="28">
        <v>0</v>
      </c>
    </row>
    <row r="14" spans="1:9" ht="15" x14ac:dyDescent="0.25">
      <c r="A14" s="72"/>
      <c r="B14" s="27" t="s">
        <v>26</v>
      </c>
      <c r="C14" s="28">
        <f>SUM('Stavební rozpočet'!W9:W53)</f>
        <v>0</v>
      </c>
      <c r="D14" s="76"/>
      <c r="E14" s="74"/>
      <c r="F14" s="28">
        <v>0</v>
      </c>
      <c r="G14" s="76" t="s">
        <v>177</v>
      </c>
      <c r="H14" s="74"/>
      <c r="I14" s="28">
        <v>0</v>
      </c>
    </row>
    <row r="15" spans="1:9" ht="15.6" x14ac:dyDescent="0.25">
      <c r="A15" s="73" t="s">
        <v>108</v>
      </c>
      <c r="B15" s="74"/>
      <c r="C15" s="28">
        <f>SUM('Stavební rozpočet'!X9:X53)</f>
        <v>0</v>
      </c>
      <c r="D15" s="76"/>
      <c r="E15" s="74"/>
      <c r="F15" s="28">
        <v>0</v>
      </c>
      <c r="G15" s="26"/>
      <c r="H15" s="27"/>
      <c r="I15" s="28"/>
    </row>
    <row r="16" spans="1:9" ht="15.6" x14ac:dyDescent="0.25">
      <c r="A16" s="73" t="s">
        <v>178</v>
      </c>
      <c r="B16" s="74"/>
      <c r="C16" s="28">
        <f>SUM('Stavební rozpočet'!P9:P53)</f>
        <v>0</v>
      </c>
      <c r="D16" s="76"/>
      <c r="E16" s="74"/>
      <c r="F16" s="28">
        <v>0</v>
      </c>
      <c r="G16" s="26"/>
      <c r="H16" s="27"/>
      <c r="I16" s="28"/>
    </row>
    <row r="17" spans="1:9" ht="15.6" x14ac:dyDescent="0.25">
      <c r="A17" s="73" t="s">
        <v>179</v>
      </c>
      <c r="B17" s="74"/>
      <c r="C17" s="28">
        <f>SUM(C9:C16)</f>
        <v>0</v>
      </c>
      <c r="D17" s="73" t="s">
        <v>180</v>
      </c>
      <c r="E17" s="75"/>
      <c r="F17" s="28">
        <f>SUM(F9:F16)</f>
        <v>0</v>
      </c>
      <c r="G17" s="73" t="s">
        <v>181</v>
      </c>
      <c r="H17" s="75"/>
      <c r="I17" s="28">
        <f>SUM(I9:I16)</f>
        <v>0</v>
      </c>
    </row>
    <row r="18" spans="1:9" ht="15.6" x14ac:dyDescent="0.25">
      <c r="A18" s="19"/>
      <c r="B18" s="19"/>
      <c r="C18" s="19"/>
      <c r="D18" s="73" t="s">
        <v>182</v>
      </c>
      <c r="E18" s="75"/>
      <c r="F18" s="28">
        <v>0</v>
      </c>
      <c r="G18" s="73" t="s">
        <v>183</v>
      </c>
      <c r="H18" s="75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86" t="s">
        <v>184</v>
      </c>
      <c r="B22" s="87"/>
      <c r="C22" s="29">
        <f>SUM('Stavební rozpočet'!Z10:Z53)*(1-C18/100)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86" t="s">
        <v>185</v>
      </c>
      <c r="B23" s="87"/>
      <c r="C23" s="29">
        <f>SUM('Stavební rozpočet'!AA10:AA53)*(1-C18/100)</f>
        <v>0</v>
      </c>
      <c r="D23" s="86" t="s">
        <v>186</v>
      </c>
      <c r="E23" s="87"/>
      <c r="F23" s="29">
        <f>ROUND(C23*(15/100),2)</f>
        <v>0</v>
      </c>
      <c r="G23" s="86" t="s">
        <v>187</v>
      </c>
      <c r="H23" s="87"/>
      <c r="I23" s="29">
        <f>SUM(C22:C24)</f>
        <v>0</v>
      </c>
    </row>
    <row r="24" spans="1:9" ht="15.6" x14ac:dyDescent="0.25">
      <c r="A24" s="86" t="s">
        <v>188</v>
      </c>
      <c r="B24" s="87"/>
      <c r="C24" s="29">
        <f>SUM('Stavební rozpočet'!AB10:AB53)*(1-C18/100)+(F17+I17+F18+I18+I19+I20)</f>
        <v>0</v>
      </c>
      <c r="D24" s="86" t="s">
        <v>189</v>
      </c>
      <c r="E24" s="87"/>
      <c r="F24" s="29">
        <f>ROUND(C24*(21/100),2)</f>
        <v>0</v>
      </c>
      <c r="G24" s="86" t="s">
        <v>190</v>
      </c>
      <c r="H24" s="8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80" t="s">
        <v>7</v>
      </c>
      <c r="B26" s="81"/>
      <c r="C26" s="82"/>
      <c r="D26" s="80" t="s">
        <v>3</v>
      </c>
      <c r="E26" s="81"/>
      <c r="F26" s="82"/>
      <c r="G26" s="80" t="s">
        <v>10</v>
      </c>
      <c r="H26" s="81"/>
      <c r="I26" s="82"/>
    </row>
    <row r="27" spans="1:9" x14ac:dyDescent="0.25">
      <c r="A27" s="83"/>
      <c r="B27" s="84"/>
      <c r="C27" s="85"/>
      <c r="D27" s="83"/>
      <c r="E27" s="84"/>
      <c r="F27" s="85"/>
      <c r="G27" s="83"/>
      <c r="H27" s="84"/>
      <c r="I27" s="85"/>
    </row>
    <row r="28" spans="1:9" x14ac:dyDescent="0.25">
      <c r="A28" s="83"/>
      <c r="B28" s="84"/>
      <c r="C28" s="85"/>
      <c r="D28" s="83"/>
      <c r="E28" s="84"/>
      <c r="F28" s="85"/>
      <c r="G28" s="83"/>
      <c r="H28" s="84"/>
      <c r="I28" s="85"/>
    </row>
    <row r="29" spans="1:9" x14ac:dyDescent="0.25">
      <c r="A29" s="83"/>
      <c r="B29" s="84"/>
      <c r="C29" s="85"/>
      <c r="D29" s="83"/>
      <c r="E29" s="84"/>
      <c r="F29" s="85"/>
      <c r="G29" s="83"/>
      <c r="H29" s="84"/>
      <c r="I29" s="85"/>
    </row>
    <row r="30" spans="1:9" ht="15" x14ac:dyDescent="0.25">
      <c r="A30" s="77" t="s">
        <v>191</v>
      </c>
      <c r="B30" s="78"/>
      <c r="C30" s="79"/>
      <c r="D30" s="77" t="s">
        <v>191</v>
      </c>
      <c r="E30" s="78"/>
      <c r="F30" s="79"/>
      <c r="G30" s="77" t="s">
        <v>191</v>
      </c>
      <c r="H30" s="78"/>
      <c r="I30" s="79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88"/>
      <c r="B32" s="84"/>
      <c r="C32" s="84"/>
      <c r="D32" s="84"/>
      <c r="E32" s="84"/>
      <c r="F32" s="84"/>
      <c r="G32" s="84"/>
      <c r="H32" s="84"/>
      <c r="I32" s="84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III_13_LYSÁ HORA</dc:title>
  <dc:subject/>
  <dc:creator>Verlag Dashőfer, s.r.o.</dc:creator>
  <cp:keywords/>
  <dc:description/>
  <cp:lastModifiedBy>Štěpančíková Taťána, Ing.</cp:lastModifiedBy>
  <cp:lastPrinted>2023-10-24T11:58:20Z</cp:lastPrinted>
  <dcterms:created xsi:type="dcterms:W3CDTF">2023-08-22T12:35:09Z</dcterms:created>
  <dcterms:modified xsi:type="dcterms:W3CDTF">2024-07-25T09:06:21Z</dcterms:modified>
  <cp:category/>
</cp:coreProperties>
</file>